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activeTab="0"/>
  </bookViews>
  <sheets>
    <sheet name="прилож 2 к Пр" sheetId="1" r:id="rId1"/>
  </sheets>
  <definedNames>
    <definedName name="_xlnm.Print_Titles" localSheetId="0">'прилож 2 к Пр'!$16:$16</definedName>
    <definedName name="_xlnm.Print_Area" localSheetId="0">'прилож 2 к Пр'!$A$1:$M$78</definedName>
  </definedNames>
  <calcPr fullCalcOnLoad="1"/>
</workbook>
</file>

<file path=xl/sharedStrings.xml><?xml version="1.0" encoding="utf-8"?>
<sst xmlns="http://schemas.openxmlformats.org/spreadsheetml/2006/main" count="192" uniqueCount="151">
  <si>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</si>
  <si>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</si>
  <si>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</si>
  <si>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</si>
  <si>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</si>
  <si>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</si>
  <si>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1.1.</t>
  </si>
  <si>
    <t>2.1.</t>
  </si>
  <si>
    <t>Итого по программе:</t>
  </si>
  <si>
    <t>3.1.</t>
  </si>
  <si>
    <t>протяженность ливневой канализации</t>
  </si>
  <si>
    <t>3.2.</t>
  </si>
  <si>
    <t>4.1.</t>
  </si>
  <si>
    <t>4.2.</t>
  </si>
  <si>
    <t>4.3.</t>
  </si>
  <si>
    <t>5.1.</t>
  </si>
  <si>
    <t>5.3.</t>
  </si>
  <si>
    <t>т</t>
  </si>
  <si>
    <t>количество украшеных елок</t>
  </si>
  <si>
    <t>6.1.</t>
  </si>
  <si>
    <t>6.2.</t>
  </si>
  <si>
    <t>6.3.</t>
  </si>
  <si>
    <t>7.1.</t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</si>
  <si>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</si>
  <si>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</si>
  <si>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</si>
  <si>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</si>
  <si>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</si>
  <si>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</si>
  <si>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</si>
  <si>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</si>
  <si>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</si>
  <si>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</si>
  <si>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Всего</t>
  </si>
  <si>
    <t>2.4.</t>
  </si>
  <si>
    <t>2.5.</t>
  </si>
  <si>
    <t>коэффициент горения светильников</t>
  </si>
  <si>
    <t>%</t>
  </si>
  <si>
    <t>объем вырубленных аварийных и сухих деревьев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</si>
  <si>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</si>
  <si>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</si>
  <si>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</si>
  <si>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</si>
  <si>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</si>
  <si>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</si>
  <si>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 xml:space="preserve">Вывоз разукомплектованных машин с территории города </t>
  </si>
  <si>
    <t>масса  вывезенных разукомплектованных машин</t>
  </si>
  <si>
    <t xml:space="preserve"> </t>
  </si>
  <si>
    <t xml:space="preserve">Содержание ливневой канализации </t>
  </si>
  <si>
    <t>Итого по задаче 7:</t>
  </si>
  <si>
    <t xml:space="preserve">  </t>
  </si>
  <si>
    <t>количество корректировок</t>
  </si>
  <si>
    <t>количество знаков</t>
  </si>
  <si>
    <t>площадь восстановленного асфальтобетонного покрытия</t>
  </si>
  <si>
    <t xml:space="preserve">Вырубка сухих и аварийных деревьев с компенсационной посадкой молодых саженцев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</si>
  <si>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</si>
  <si>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</si>
  <si>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3.3.</t>
  </si>
  <si>
    <t xml:space="preserve"> бюджет МО Сертолово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</si>
  <si>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</si>
  <si>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</si>
  <si>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</si>
  <si>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</si>
  <si>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t>1.2.</t>
  </si>
  <si>
    <t>2017 г.</t>
  </si>
  <si>
    <t>2018 г.</t>
  </si>
  <si>
    <t>2019 г.</t>
  </si>
  <si>
    <t>2020 г.</t>
  </si>
  <si>
    <t>2021 г.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</si>
  <si>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</si>
  <si>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</si>
  <si>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количество посаженных деревьев и кустарников</t>
  </si>
  <si>
    <t>Содержание мест массового скопления жителей города</t>
  </si>
  <si>
    <t xml:space="preserve">площадь отремонтированных участков МАФ </t>
  </si>
  <si>
    <t>Санитарная уборка территории города в зимнее и летнее время</t>
  </si>
  <si>
    <t>Комплектация дополнительным оборудованием детских и спортивных площадок</t>
  </si>
  <si>
    <t>количество доукомплектованных площадок</t>
  </si>
  <si>
    <t>1.3.</t>
  </si>
  <si>
    <t>Устройство декоративного ограждения</t>
  </si>
  <si>
    <t>протяжённость декоративного ограждения</t>
  </si>
  <si>
    <t>1.4.</t>
  </si>
  <si>
    <t xml:space="preserve"> площадь убираемой территории в летнее время </t>
  </si>
  <si>
    <t xml:space="preserve">ПЕРЕЧЕНЬ ПЛАНИРУЕМЫХ РЕЗУЛЬТАТОВ РЕАЛИЗАЦИИ МУНИЦИПАЛЬНОЙ ПРОГРАММЫ </t>
  </si>
  <si>
    <t xml:space="preserve">МО СЕРТОЛОВО "Благоустроенный город Сертолово" </t>
  </si>
  <si>
    <t>Устройство и содержание малых архитектурных форм и других элементов благоустройства</t>
  </si>
  <si>
    <t>количество обслуживаемых площадок</t>
  </si>
  <si>
    <t>Устройство и содержание технических средств организации дорожного движения</t>
  </si>
  <si>
    <t>площадь нанесённой разметки</t>
  </si>
  <si>
    <t>протяжённость отремонтированных пешеходных ограждений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</si>
  <si>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</si>
  <si>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м</t>
  </si>
  <si>
    <t>площадь территории, подготовленной к  проведению праздника</t>
  </si>
  <si>
    <t>площадь территории, подготовленной к проведению праздника</t>
  </si>
  <si>
    <t>Содержание и текущий ремонт сети и оборудования уличного освещения города</t>
  </si>
  <si>
    <t>м2</t>
  </si>
  <si>
    <t>баннерные вертикальные системы на опоры освещения</t>
  </si>
  <si>
    <t>шт.</t>
  </si>
  <si>
    <t>Областной бюджет</t>
  </si>
  <si>
    <t>2.6.</t>
  </si>
  <si>
    <t>Проектирование участков улично-дорожной сети</t>
  </si>
  <si>
    <t>к-т</t>
  </si>
  <si>
    <t>количество подготовленных проектов</t>
  </si>
  <si>
    <t>Устройство и содержание детских и спортивных площадок</t>
  </si>
  <si>
    <t>1.5.</t>
  </si>
  <si>
    <t>1.6.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</si>
  <si>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</si>
  <si>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 xml:space="preserve">Уход за дорожными  знаками </t>
  </si>
  <si>
    <t>5.2.</t>
  </si>
  <si>
    <t>Бюджет Всеволожского муниципального района</t>
  </si>
  <si>
    <t>5.4.</t>
  </si>
  <si>
    <t>Проведение акарицидных обработок территорий парков, скверов, зон рекреаций, кладбищ и др. мест массового посещения населения города</t>
  </si>
  <si>
    <t>площадь обработанной терриории</t>
  </si>
  <si>
    <t>Капитальный ремонт автомобильных дорог и проездов города Сертолово</t>
  </si>
  <si>
    <t>количество площадок с замененным оборудованием</t>
  </si>
  <si>
    <t>1.7.</t>
  </si>
  <si>
    <t>1.8.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</si>
  <si>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</si>
  <si>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</si>
  <si>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количество подготовленных схем</t>
  </si>
  <si>
    <t xml:space="preserve">Планируемый объем финансирования из на решение данной задачи  (тыс. руб.)  </t>
  </si>
  <si>
    <t>площадь убираемой                 улично-дорожной сети</t>
  </si>
  <si>
    <t>протяженность обслуживаемой сети уличного освещения</t>
  </si>
  <si>
    <t>площадь газонов и зеленых насаждений</t>
  </si>
  <si>
    <t>Формирование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</si>
  <si>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площадь созданных искуственных дорожных неровностей</t>
  </si>
  <si>
    <t>4.4.</t>
  </si>
  <si>
    <t>Уничтожение борщевика Сосновского химическим способом</t>
  </si>
  <si>
    <t>га</t>
  </si>
  <si>
    <t>площадь участка</t>
  </si>
  <si>
    <t>площадь дорог</t>
  </si>
  <si>
    <r>
      <t>Задача 1.</t>
    </r>
    <r>
      <rPr>
        <sz val="10"/>
        <rFont val="Times New Roman"/>
        <family val="1"/>
      </rPr>
      <t xml:space="preserve">  Благоустройство территории города Сертолово </t>
    </r>
  </si>
  <si>
    <r>
      <t>м</t>
    </r>
    <r>
      <rPr>
        <vertAlign val="superscript"/>
        <sz val="10"/>
        <rFont val="Times New Roman"/>
        <family val="1"/>
      </rPr>
      <t>2</t>
    </r>
  </si>
  <si>
    <r>
      <t xml:space="preserve">Задача 2. </t>
    </r>
    <r>
      <rPr>
        <sz val="10"/>
        <rFont val="Times New Roman"/>
        <family val="1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    </t>
    </r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</si>
  <si>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</si>
  <si>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</si>
  <si>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>м</t>
    </r>
    <r>
      <rPr>
        <vertAlign val="superscript"/>
        <sz val="10"/>
        <rFont val="Times New Roman"/>
        <family val="1"/>
      </rPr>
      <t>3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</si>
  <si>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</si>
  <si>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</si>
  <si>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уличного освещения  города Сертолово</t>
    </r>
  </si>
  <si>
    <t>количество разработанных проектов</t>
  </si>
  <si>
    <t>количество обслуживаемых дорожных и информационных знаков</t>
  </si>
  <si>
    <t xml:space="preserve">площадь убираемой территории в зимнее время </t>
  </si>
  <si>
    <t>Задача 8. Формирование комфортной городской среды</t>
  </si>
  <si>
    <t>8.1.</t>
  </si>
  <si>
    <t>8.2.</t>
  </si>
  <si>
    <t>Благоустройство общественных территорий города</t>
  </si>
  <si>
    <t>Разработка дизайн-проектов благоустройства общественных и дворовых территорий города</t>
  </si>
  <si>
    <t>площадь благоустроенной территории</t>
  </si>
  <si>
    <t>Итого по задаче 8:</t>
  </si>
  <si>
    <t>количество устроенных площадок</t>
  </si>
  <si>
    <r>
      <t xml:space="preserve">ПРИЛОЖЕНИЕ №3
к постановлению администрации
МО Сертолово
от </t>
    </r>
    <r>
      <rPr>
        <u val="single"/>
        <sz val="13"/>
        <rFont val="Times New Roman"/>
        <family val="1"/>
      </rPr>
      <t>12.03.2018 г.</t>
    </r>
    <r>
      <rPr>
        <sz val="13"/>
        <rFont val="Times New Roman"/>
        <family val="1"/>
      </rPr>
      <t xml:space="preserve"> № </t>
    </r>
    <r>
      <rPr>
        <u val="single"/>
        <sz val="13"/>
        <rFont val="Times New Roman"/>
        <family val="1"/>
      </rPr>
      <t>87</t>
    </r>
    <r>
      <rPr>
        <sz val="13"/>
        <rFont val="Times New Roman"/>
        <family val="1"/>
      </rPr>
      <t xml:space="preserve">
Приложение 2
к программе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</si>
</sst>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59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193" fontId="1" fillId="0" borderId="0" xfId="0" applyNumberFormat="1" applyFont="1" applyFill="1" applyBorder="1" applyAlignment="1">
      <alignment horizontal="center" vertical="center" wrapText="1"/>
    </xf>
    <xf numFmtId="16" fontId="8" fillId="34" borderId="10" xfId="0" applyNumberFormat="1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" fillId="36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192" fontId="1" fillId="35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9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92" fontId="1" fillId="0" borderId="12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horizontal="center" vertical="center" wrapText="1"/>
    </xf>
    <xf numFmtId="192" fontId="1" fillId="35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192" fontId="1" fillId="0" borderId="13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2" fontId="1" fillId="35" borderId="11" xfId="0" applyNumberFormat="1" applyFont="1" applyFill="1" applyBorder="1" applyAlignment="1">
      <alignment horizontal="center" vertical="center"/>
    </xf>
    <xf numFmtId="192" fontId="1" fillId="35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92" fontId="1" fillId="0" borderId="11" xfId="0" applyNumberFormat="1" applyFont="1" applyFill="1" applyBorder="1" applyAlignment="1">
      <alignment horizontal="center" vertical="center"/>
    </xf>
    <xf numFmtId="192" fontId="1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92" fontId="1" fillId="35" borderId="11" xfId="0" applyNumberFormat="1" applyFont="1" applyFill="1" applyBorder="1" applyAlignment="1">
      <alignment horizontal="center" vertical="center" wrapText="1"/>
    </xf>
    <xf numFmtId="192" fontId="1" fillId="35" borderId="13" xfId="0" applyNumberFormat="1" applyFont="1" applyFill="1" applyBorder="1" applyAlignment="1">
      <alignment horizontal="center" vertical="center" wrapText="1"/>
    </xf>
    <xf numFmtId="192" fontId="1" fillId="35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8"/>
  <sheetViews>
    <sheetView tabSelected="1" view="pageBreakPreview" zoomScale="90" zoomScaleSheetLayoutView="90" workbookViewId="0" topLeftCell="A1">
      <selection activeCell="N5" sqref="N5"/>
    </sheetView>
  </sheetViews>
  <sheetFormatPr defaultColWidth="9.140625" defaultRowHeight="12.75"/>
  <cols>
    <col min="1" max="1" width="5.7109375" style="2" customWidth="1"/>
    <col min="2" max="2" width="30.8515625" style="2" customWidth="1"/>
    <col min="3" max="5" width="12.7109375" style="2" customWidth="1"/>
    <col min="6" max="6" width="12.57421875" style="2" customWidth="1"/>
    <col min="7" max="7" width="26.421875" style="2" customWidth="1"/>
    <col min="8" max="8" width="8.00390625" style="2" customWidth="1"/>
    <col min="9" max="13" width="9.28125" style="2" customWidth="1"/>
    <col min="14" max="16384" width="9.140625" style="2" customWidth="1"/>
  </cols>
  <sheetData>
    <row r="1" spans="1:15" ht="15.75" customHeight="1">
      <c r="A1" s="1"/>
      <c r="B1" s="1"/>
      <c r="C1" s="1"/>
      <c r="D1" s="1"/>
      <c r="E1" s="1"/>
      <c r="F1" s="1"/>
      <c r="G1" s="62"/>
      <c r="H1" s="62"/>
      <c r="I1" s="62"/>
      <c r="J1" s="109" t="s">
        <v>150</v>
      </c>
      <c r="K1" s="109"/>
      <c r="L1" s="109"/>
      <c r="M1" s="109"/>
      <c r="N1" s="62"/>
      <c r="O1" s="1"/>
    </row>
    <row r="2" spans="1:15" ht="15.75" customHeight="1">
      <c r="A2" s="1"/>
      <c r="B2" s="1"/>
      <c r="C2" s="1"/>
      <c r="D2" s="1"/>
      <c r="E2" s="1"/>
      <c r="F2" s="1"/>
      <c r="G2" s="62"/>
      <c r="H2" s="62"/>
      <c r="I2" s="62"/>
      <c r="J2" s="109"/>
      <c r="K2" s="109"/>
      <c r="L2" s="109"/>
      <c r="M2" s="109"/>
      <c r="N2" s="62"/>
      <c r="O2" s="1"/>
    </row>
    <row r="3" spans="1:15" ht="15.75" customHeight="1">
      <c r="A3" s="1"/>
      <c r="B3" s="1"/>
      <c r="C3" s="1"/>
      <c r="D3" s="1"/>
      <c r="E3" s="1"/>
      <c r="F3" s="1"/>
      <c r="G3" s="62"/>
      <c r="H3" s="62"/>
      <c r="I3" s="62"/>
      <c r="J3" s="109"/>
      <c r="K3" s="109"/>
      <c r="L3" s="109"/>
      <c r="M3" s="109"/>
      <c r="N3" s="62"/>
      <c r="O3" s="1"/>
    </row>
    <row r="4" spans="1:15" ht="15.75" customHeight="1">
      <c r="A4" s="1"/>
      <c r="B4" s="1"/>
      <c r="C4" s="1"/>
      <c r="D4" s="1"/>
      <c r="E4" s="1"/>
      <c r="F4" s="1"/>
      <c r="G4" s="62"/>
      <c r="H4" s="62"/>
      <c r="I4" s="62"/>
      <c r="J4" s="109"/>
      <c r="K4" s="109"/>
      <c r="L4" s="109"/>
      <c r="M4" s="109"/>
      <c r="N4" s="62"/>
      <c r="O4" s="1"/>
    </row>
    <row r="5" spans="1:15" ht="15.75" customHeight="1">
      <c r="A5" s="1"/>
      <c r="B5" s="1"/>
      <c r="C5" s="1"/>
      <c r="D5" s="1"/>
      <c r="E5" s="1"/>
      <c r="F5" s="1"/>
      <c r="G5" s="62"/>
      <c r="H5" s="62"/>
      <c r="I5" s="62"/>
      <c r="J5" s="109"/>
      <c r="K5" s="109"/>
      <c r="L5" s="109"/>
      <c r="M5" s="109"/>
      <c r="N5" s="62"/>
      <c r="O5" s="1"/>
    </row>
    <row r="6" spans="1:15" ht="15.75" customHeight="1">
      <c r="A6" s="1"/>
      <c r="B6" s="1"/>
      <c r="C6" s="1"/>
      <c r="D6" s="1"/>
      <c r="E6" s="1"/>
      <c r="F6" s="1"/>
      <c r="G6" s="62"/>
      <c r="H6" s="62"/>
      <c r="I6" s="62"/>
      <c r="J6" s="109"/>
      <c r="K6" s="109"/>
      <c r="L6" s="109"/>
      <c r="M6" s="109"/>
      <c r="N6" s="62"/>
      <c r="O6" s="1"/>
    </row>
    <row r="7" spans="1:15" ht="15.75" customHeight="1">
      <c r="A7" s="1"/>
      <c r="B7" s="1"/>
      <c r="C7" s="1"/>
      <c r="D7" s="1"/>
      <c r="E7" s="1"/>
      <c r="F7" s="1"/>
      <c r="G7" s="3"/>
      <c r="H7" s="4"/>
      <c r="I7" s="4"/>
      <c r="J7" s="109"/>
      <c r="K7" s="109"/>
      <c r="L7" s="109"/>
      <c r="M7" s="109"/>
      <c r="N7" s="1"/>
      <c r="O7" s="1"/>
    </row>
    <row r="8" spans="1:15" s="9" customFormat="1" ht="15.75" customHeight="1">
      <c r="A8" s="1"/>
      <c r="B8" s="1"/>
      <c r="C8" s="1"/>
      <c r="D8" s="1"/>
      <c r="E8" s="1"/>
      <c r="F8" s="1"/>
      <c r="G8" s="5"/>
      <c r="H8" s="6"/>
      <c r="I8" s="7"/>
      <c r="J8" s="7"/>
      <c r="K8" s="7"/>
      <c r="L8" s="7"/>
      <c r="M8" s="7"/>
      <c r="N8" s="8"/>
      <c r="O8" s="8"/>
    </row>
    <row r="9" spans="1:15" ht="15" customHeight="1">
      <c r="A9" s="110" t="s">
        <v>82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"/>
      <c r="O9" s="1"/>
    </row>
    <row r="10" spans="1:15" ht="18" customHeight="1">
      <c r="A10" s="111" t="s">
        <v>83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"/>
      <c r="O10" s="1"/>
    </row>
    <row r="11" spans="1:15" ht="1.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"/>
      <c r="O11" s="1"/>
    </row>
    <row r="12" spans="1:15" ht="21.75" customHeight="1">
      <c r="A12" s="89" t="s">
        <v>4</v>
      </c>
      <c r="B12" s="89" t="s">
        <v>0</v>
      </c>
      <c r="C12" s="113" t="s">
        <v>119</v>
      </c>
      <c r="D12" s="114"/>
      <c r="E12" s="114"/>
      <c r="F12" s="114"/>
      <c r="G12" s="89" t="s">
        <v>1</v>
      </c>
      <c r="H12" s="89" t="s">
        <v>2</v>
      </c>
      <c r="I12" s="89" t="s">
        <v>3</v>
      </c>
      <c r="J12" s="89"/>
      <c r="K12" s="89"/>
      <c r="L12" s="89"/>
      <c r="M12" s="89"/>
      <c r="N12" s="1"/>
      <c r="O12" s="1"/>
    </row>
    <row r="13" spans="1:15" ht="15" customHeight="1">
      <c r="A13" s="89"/>
      <c r="B13" s="89"/>
      <c r="C13" s="115"/>
      <c r="D13" s="116"/>
      <c r="E13" s="116"/>
      <c r="F13" s="116"/>
      <c r="G13" s="89"/>
      <c r="H13" s="89"/>
      <c r="I13" s="89" t="s">
        <v>64</v>
      </c>
      <c r="J13" s="90" t="s">
        <v>65</v>
      </c>
      <c r="K13" s="90" t="s">
        <v>66</v>
      </c>
      <c r="L13" s="89" t="s">
        <v>67</v>
      </c>
      <c r="M13" s="89" t="s">
        <v>68</v>
      </c>
      <c r="N13" s="1"/>
      <c r="O13" s="1"/>
    </row>
    <row r="14" spans="1:18" ht="12.75">
      <c r="A14" s="89"/>
      <c r="B14" s="89"/>
      <c r="C14" s="89" t="s">
        <v>33</v>
      </c>
      <c r="D14" s="90" t="s">
        <v>108</v>
      </c>
      <c r="E14" s="90" t="s">
        <v>97</v>
      </c>
      <c r="F14" s="89" t="s">
        <v>58</v>
      </c>
      <c r="G14" s="89"/>
      <c r="H14" s="89"/>
      <c r="I14" s="89"/>
      <c r="J14" s="92"/>
      <c r="K14" s="92"/>
      <c r="L14" s="89"/>
      <c r="M14" s="89"/>
      <c r="N14" s="1"/>
      <c r="O14" s="1"/>
      <c r="R14" s="2" t="s">
        <v>44</v>
      </c>
    </row>
    <row r="15" spans="1:15" ht="35.25" customHeight="1">
      <c r="A15" s="89"/>
      <c r="B15" s="89"/>
      <c r="C15" s="89"/>
      <c r="D15" s="91"/>
      <c r="E15" s="91"/>
      <c r="F15" s="89"/>
      <c r="G15" s="89"/>
      <c r="H15" s="89"/>
      <c r="I15" s="89"/>
      <c r="J15" s="91"/>
      <c r="K15" s="91"/>
      <c r="L15" s="89"/>
      <c r="M15" s="89"/>
      <c r="N15" s="1"/>
      <c r="O15" s="1"/>
    </row>
    <row r="16" spans="1:15" ht="17.25" customHeight="1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2">
        <v>12</v>
      </c>
      <c r="M16" s="12">
        <v>13</v>
      </c>
      <c r="N16" s="1"/>
      <c r="O16" s="1"/>
    </row>
    <row r="17" spans="1:15" ht="17.25" customHeight="1">
      <c r="A17" s="78" t="s">
        <v>130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0"/>
      <c r="N17" s="1"/>
      <c r="O17" s="1"/>
    </row>
    <row r="18" spans="1:15" ht="45.75" customHeight="1">
      <c r="A18" s="25" t="s">
        <v>6</v>
      </c>
      <c r="B18" s="26" t="s">
        <v>75</v>
      </c>
      <c r="C18" s="27">
        <f>F18+E18</f>
        <v>1454.2</v>
      </c>
      <c r="D18" s="27">
        <v>0</v>
      </c>
      <c r="E18" s="27">
        <v>0</v>
      </c>
      <c r="F18" s="28">
        <v>1454.2</v>
      </c>
      <c r="G18" s="24" t="s">
        <v>76</v>
      </c>
      <c r="H18" s="29" t="s">
        <v>5</v>
      </c>
      <c r="I18" s="25">
        <v>2</v>
      </c>
      <c r="J18" s="25">
        <v>2</v>
      </c>
      <c r="K18" s="25">
        <v>0</v>
      </c>
      <c r="L18" s="25">
        <v>0</v>
      </c>
      <c r="M18" s="25">
        <v>0</v>
      </c>
      <c r="N18" s="1"/>
      <c r="O18" s="1"/>
    </row>
    <row r="19" spans="1:15" ht="27" customHeight="1">
      <c r="A19" s="25" t="s">
        <v>63</v>
      </c>
      <c r="B19" s="26" t="s">
        <v>78</v>
      </c>
      <c r="C19" s="27">
        <f>F19+E19</f>
        <v>1039</v>
      </c>
      <c r="D19" s="27">
        <v>0</v>
      </c>
      <c r="E19" s="27">
        <v>0</v>
      </c>
      <c r="F19" s="28">
        <v>1039</v>
      </c>
      <c r="G19" s="24" t="s">
        <v>79</v>
      </c>
      <c r="H19" s="29" t="s">
        <v>90</v>
      </c>
      <c r="I19" s="25">
        <v>540</v>
      </c>
      <c r="J19" s="25">
        <v>348</v>
      </c>
      <c r="K19" s="25">
        <v>0</v>
      </c>
      <c r="L19" s="25">
        <v>0</v>
      </c>
      <c r="M19" s="25">
        <v>0</v>
      </c>
      <c r="N19" s="1"/>
      <c r="O19" s="1"/>
    </row>
    <row r="20" spans="1:15" ht="42.75" customHeight="1">
      <c r="A20" s="25" t="s">
        <v>77</v>
      </c>
      <c r="B20" s="13" t="s">
        <v>84</v>
      </c>
      <c r="C20" s="27">
        <f>F20+E20</f>
        <v>18656.9</v>
      </c>
      <c r="D20" s="27">
        <v>0</v>
      </c>
      <c r="E20" s="27">
        <v>0</v>
      </c>
      <c r="F20" s="27">
        <v>18656.9</v>
      </c>
      <c r="G20" s="30" t="s">
        <v>73</v>
      </c>
      <c r="H20" s="29" t="s">
        <v>131</v>
      </c>
      <c r="I20" s="25">
        <v>675.47</v>
      </c>
      <c r="J20" s="25">
        <f>675.47+301</f>
        <v>976.47</v>
      </c>
      <c r="K20" s="25">
        <f>675.47+301</f>
        <v>976.47</v>
      </c>
      <c r="L20" s="25">
        <f>675.47+301</f>
        <v>976.47</v>
      </c>
      <c r="M20" s="25">
        <f>675.47+301</f>
        <v>976.47</v>
      </c>
      <c r="N20" s="1"/>
      <c r="O20" s="1"/>
    </row>
    <row r="21" spans="1:15" ht="30" customHeight="1">
      <c r="A21" s="100" t="s">
        <v>80</v>
      </c>
      <c r="B21" s="87" t="s">
        <v>102</v>
      </c>
      <c r="C21" s="65">
        <f>F21+E21</f>
        <v>7943.400000000001</v>
      </c>
      <c r="D21" s="65">
        <v>0</v>
      </c>
      <c r="E21" s="65">
        <v>0</v>
      </c>
      <c r="F21" s="65">
        <f>7630.8+312.6</f>
        <v>7943.400000000001</v>
      </c>
      <c r="G21" s="30" t="s">
        <v>113</v>
      </c>
      <c r="H21" s="29" t="s">
        <v>5</v>
      </c>
      <c r="I21" s="25">
        <v>14</v>
      </c>
      <c r="J21" s="25">
        <v>17</v>
      </c>
      <c r="K21" s="25">
        <v>0</v>
      </c>
      <c r="L21" s="25">
        <v>0</v>
      </c>
      <c r="M21" s="25">
        <v>0</v>
      </c>
      <c r="N21" s="1"/>
      <c r="O21" s="1"/>
    </row>
    <row r="22" spans="1:15" ht="30" customHeight="1">
      <c r="A22" s="108"/>
      <c r="B22" s="112"/>
      <c r="C22" s="66"/>
      <c r="D22" s="66"/>
      <c r="E22" s="66"/>
      <c r="F22" s="66"/>
      <c r="G22" s="30" t="s">
        <v>149</v>
      </c>
      <c r="H22" s="29" t="s">
        <v>5</v>
      </c>
      <c r="I22" s="25">
        <v>0</v>
      </c>
      <c r="J22" s="25">
        <v>1</v>
      </c>
      <c r="K22" s="25">
        <v>0</v>
      </c>
      <c r="L22" s="25">
        <v>0</v>
      </c>
      <c r="M22" s="25">
        <v>0</v>
      </c>
      <c r="N22" s="1"/>
      <c r="O22" s="1"/>
    </row>
    <row r="23" spans="1:15" ht="29.25" customHeight="1">
      <c r="A23" s="101"/>
      <c r="B23" s="88"/>
      <c r="C23" s="67"/>
      <c r="D23" s="67"/>
      <c r="E23" s="67"/>
      <c r="F23" s="67"/>
      <c r="G23" s="24" t="s">
        <v>85</v>
      </c>
      <c r="H23" s="29" t="s">
        <v>5</v>
      </c>
      <c r="I23" s="25">
        <v>55</v>
      </c>
      <c r="J23" s="25">
        <v>55</v>
      </c>
      <c r="K23" s="25">
        <v>55</v>
      </c>
      <c r="L23" s="25">
        <v>55</v>
      </c>
      <c r="M23" s="25">
        <v>55</v>
      </c>
      <c r="N23" s="1"/>
      <c r="O23" s="1"/>
    </row>
    <row r="24" spans="1:15" ht="30" customHeight="1">
      <c r="A24" s="100" t="s">
        <v>103</v>
      </c>
      <c r="B24" s="87" t="s">
        <v>123</v>
      </c>
      <c r="C24" s="65">
        <f>F24+E24</f>
        <v>48154.7</v>
      </c>
      <c r="D24" s="65">
        <v>0</v>
      </c>
      <c r="E24" s="65">
        <v>0</v>
      </c>
      <c r="F24" s="65">
        <f>18180.7+29974</f>
        <v>48154.7</v>
      </c>
      <c r="G24" s="24" t="s">
        <v>101</v>
      </c>
      <c r="H24" s="29" t="s">
        <v>5</v>
      </c>
      <c r="I24" s="25">
        <v>1</v>
      </c>
      <c r="J24" s="25">
        <v>0</v>
      </c>
      <c r="K24" s="25">
        <v>0</v>
      </c>
      <c r="L24" s="25">
        <v>0</v>
      </c>
      <c r="M24" s="25">
        <v>0</v>
      </c>
      <c r="N24" s="1"/>
      <c r="O24" s="1"/>
    </row>
    <row r="25" spans="1:15" ht="54.75" customHeight="1">
      <c r="A25" s="101"/>
      <c r="B25" s="88"/>
      <c r="C25" s="67"/>
      <c r="D25" s="67"/>
      <c r="E25" s="67"/>
      <c r="F25" s="67"/>
      <c r="G25" s="24" t="s">
        <v>128</v>
      </c>
      <c r="H25" s="29" t="s">
        <v>94</v>
      </c>
      <c r="I25" s="25">
        <v>10080</v>
      </c>
      <c r="J25" s="25">
        <v>10080</v>
      </c>
      <c r="K25" s="25">
        <v>0</v>
      </c>
      <c r="L25" s="25">
        <v>0</v>
      </c>
      <c r="M25" s="25">
        <v>0</v>
      </c>
      <c r="N25" s="14"/>
      <c r="O25" s="1"/>
    </row>
    <row r="26" spans="1:15" ht="66" customHeight="1">
      <c r="A26" s="32" t="s">
        <v>104</v>
      </c>
      <c r="B26" s="15" t="s">
        <v>105</v>
      </c>
      <c r="C26" s="27">
        <f>F26+E26</f>
        <v>2863.5</v>
      </c>
      <c r="D26" s="27">
        <v>0</v>
      </c>
      <c r="E26" s="27">
        <v>0</v>
      </c>
      <c r="F26" s="27">
        <v>2863.5</v>
      </c>
      <c r="G26" s="24" t="s">
        <v>128</v>
      </c>
      <c r="H26" s="29" t="s">
        <v>94</v>
      </c>
      <c r="I26" s="25">
        <v>1724</v>
      </c>
      <c r="J26" s="25">
        <v>1920</v>
      </c>
      <c r="K26" s="25">
        <v>0</v>
      </c>
      <c r="L26" s="25">
        <v>0</v>
      </c>
      <c r="M26" s="25">
        <v>0</v>
      </c>
      <c r="N26" s="1"/>
      <c r="O26" s="1"/>
    </row>
    <row r="27" spans="1:15" ht="37.5" customHeight="1">
      <c r="A27" s="100" t="s">
        <v>114</v>
      </c>
      <c r="B27" s="96" t="s">
        <v>116</v>
      </c>
      <c r="C27" s="65">
        <f>F27+E27</f>
        <v>39</v>
      </c>
      <c r="D27" s="65">
        <v>0</v>
      </c>
      <c r="E27" s="65">
        <v>0</v>
      </c>
      <c r="F27" s="65">
        <v>39</v>
      </c>
      <c r="G27" s="24" t="s">
        <v>118</v>
      </c>
      <c r="H27" s="29" t="s">
        <v>5</v>
      </c>
      <c r="I27" s="25">
        <v>1</v>
      </c>
      <c r="J27" s="25">
        <v>0</v>
      </c>
      <c r="K27" s="25">
        <v>0</v>
      </c>
      <c r="L27" s="25">
        <v>0</v>
      </c>
      <c r="M27" s="25">
        <v>0</v>
      </c>
      <c r="N27" s="1"/>
      <c r="O27" s="1"/>
    </row>
    <row r="28" spans="1:15" ht="36" customHeight="1">
      <c r="A28" s="101"/>
      <c r="B28" s="97"/>
      <c r="C28" s="67"/>
      <c r="D28" s="67"/>
      <c r="E28" s="67"/>
      <c r="F28" s="67"/>
      <c r="G28" s="24" t="s">
        <v>139</v>
      </c>
      <c r="H28" s="29" t="s">
        <v>5</v>
      </c>
      <c r="I28" s="25">
        <v>1</v>
      </c>
      <c r="J28" s="25">
        <v>0</v>
      </c>
      <c r="K28" s="25">
        <v>0</v>
      </c>
      <c r="L28" s="25">
        <v>0</v>
      </c>
      <c r="M28" s="25">
        <v>0</v>
      </c>
      <c r="N28" s="1"/>
      <c r="O28" s="1"/>
    </row>
    <row r="29" spans="1:15" ht="31.5" customHeight="1">
      <c r="A29" s="98" t="s">
        <v>115</v>
      </c>
      <c r="B29" s="96" t="s">
        <v>117</v>
      </c>
      <c r="C29" s="65">
        <f>F29+E29</f>
        <v>37</v>
      </c>
      <c r="D29" s="65">
        <v>0</v>
      </c>
      <c r="E29" s="65">
        <v>0</v>
      </c>
      <c r="F29" s="65">
        <v>37</v>
      </c>
      <c r="G29" s="24" t="s">
        <v>118</v>
      </c>
      <c r="H29" s="29" t="s">
        <v>5</v>
      </c>
      <c r="I29" s="25">
        <v>1</v>
      </c>
      <c r="J29" s="25">
        <v>0</v>
      </c>
      <c r="K29" s="25">
        <v>0</v>
      </c>
      <c r="L29" s="25">
        <v>0</v>
      </c>
      <c r="M29" s="25">
        <v>0</v>
      </c>
      <c r="N29" s="1"/>
      <c r="O29" s="1"/>
    </row>
    <row r="30" spans="1:85" s="16" customFormat="1" ht="31.5" customHeight="1">
      <c r="A30" s="99"/>
      <c r="B30" s="97"/>
      <c r="C30" s="67"/>
      <c r="D30" s="67"/>
      <c r="E30" s="67"/>
      <c r="F30" s="67"/>
      <c r="G30" s="24" t="s">
        <v>139</v>
      </c>
      <c r="H30" s="29" t="s">
        <v>5</v>
      </c>
      <c r="I30" s="25">
        <v>1</v>
      </c>
      <c r="J30" s="25">
        <v>0</v>
      </c>
      <c r="K30" s="25">
        <v>0</v>
      </c>
      <c r="L30" s="25">
        <v>0</v>
      </c>
      <c r="M30" s="25">
        <v>0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s="16" customFormat="1" ht="17.25" customHeight="1">
      <c r="A31" s="33"/>
      <c r="B31" s="34" t="s">
        <v>28</v>
      </c>
      <c r="C31" s="35">
        <f>SUM(C18:C29)</f>
        <v>80187.7</v>
      </c>
      <c r="D31" s="36">
        <v>0</v>
      </c>
      <c r="E31" s="35">
        <v>0</v>
      </c>
      <c r="F31" s="35">
        <f>SUM(F18:F29)</f>
        <v>80187.7</v>
      </c>
      <c r="G31" s="17"/>
      <c r="H31" s="18"/>
      <c r="I31" s="18"/>
      <c r="J31" s="18"/>
      <c r="K31" s="18"/>
      <c r="L31" s="18"/>
      <c r="M31" s="18"/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s="16" customFormat="1" ht="18.75" customHeight="1">
      <c r="A32" s="78" t="s">
        <v>132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8"/>
      <c r="O32" s="8"/>
      <c r="P32" s="9" t="s">
        <v>50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ht="20.25" customHeight="1">
      <c r="A33" s="74" t="s">
        <v>7</v>
      </c>
      <c r="B33" s="102" t="s">
        <v>86</v>
      </c>
      <c r="C33" s="105">
        <f aca="true" t="shared" si="0" ref="C33:C41">F33+E33</f>
        <v>10230.4</v>
      </c>
      <c r="D33" s="105">
        <v>0</v>
      </c>
      <c r="E33" s="105">
        <v>0</v>
      </c>
      <c r="F33" s="65">
        <v>10230.4</v>
      </c>
      <c r="G33" s="37" t="s">
        <v>87</v>
      </c>
      <c r="H33" s="29" t="s">
        <v>131</v>
      </c>
      <c r="I33" s="25">
        <v>535.55</v>
      </c>
      <c r="J33" s="25">
        <f>535.55+42.3</f>
        <v>577.8499999999999</v>
      </c>
      <c r="K33" s="25">
        <v>535.55</v>
      </c>
      <c r="L33" s="25">
        <v>535.55</v>
      </c>
      <c r="M33" s="25">
        <v>535.55</v>
      </c>
      <c r="N33" s="8"/>
      <c r="O33" s="8"/>
      <c r="P33" s="9"/>
      <c r="Q33" s="1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ht="51.75" customHeight="1">
      <c r="A34" s="75"/>
      <c r="B34" s="103"/>
      <c r="C34" s="106"/>
      <c r="D34" s="106"/>
      <c r="E34" s="106"/>
      <c r="F34" s="66"/>
      <c r="G34" s="37" t="s">
        <v>124</v>
      </c>
      <c r="H34" s="29" t="s">
        <v>94</v>
      </c>
      <c r="I34" s="25">
        <v>0</v>
      </c>
      <c r="J34" s="25">
        <v>32.3</v>
      </c>
      <c r="K34" s="25">
        <v>0</v>
      </c>
      <c r="L34" s="25">
        <v>0</v>
      </c>
      <c r="M34" s="25">
        <v>0</v>
      </c>
      <c r="N34" s="8"/>
      <c r="O34" s="8"/>
      <c r="P34" s="9"/>
      <c r="Q34" s="1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15" ht="40.5" customHeight="1">
      <c r="A35" s="75"/>
      <c r="B35" s="103"/>
      <c r="C35" s="106"/>
      <c r="D35" s="106"/>
      <c r="E35" s="106"/>
      <c r="F35" s="66"/>
      <c r="G35" s="37" t="s">
        <v>140</v>
      </c>
      <c r="H35" s="29" t="s">
        <v>5</v>
      </c>
      <c r="I35" s="25">
        <v>0</v>
      </c>
      <c r="J35" s="25">
        <v>315</v>
      </c>
      <c r="K35" s="25">
        <v>315</v>
      </c>
      <c r="L35" s="25">
        <v>315</v>
      </c>
      <c r="M35" s="25">
        <v>315</v>
      </c>
      <c r="N35" s="1"/>
      <c r="O35" s="1"/>
    </row>
    <row r="36" spans="1:15" ht="56.25" customHeight="1">
      <c r="A36" s="76"/>
      <c r="B36" s="104"/>
      <c r="C36" s="107">
        <f t="shared" si="0"/>
        <v>0</v>
      </c>
      <c r="D36" s="107"/>
      <c r="E36" s="107"/>
      <c r="F36" s="67"/>
      <c r="G36" s="37" t="s">
        <v>88</v>
      </c>
      <c r="H36" s="29" t="s">
        <v>90</v>
      </c>
      <c r="I36" s="25">
        <v>0</v>
      </c>
      <c r="J36" s="25">
        <v>10</v>
      </c>
      <c r="K36" s="25">
        <v>14</v>
      </c>
      <c r="L36" s="25">
        <v>14</v>
      </c>
      <c r="M36" s="25">
        <v>14</v>
      </c>
      <c r="N36" s="1"/>
      <c r="O36" s="1"/>
    </row>
    <row r="37" spans="1:15" ht="54.75" customHeight="1">
      <c r="A37" s="29" t="s">
        <v>31</v>
      </c>
      <c r="B37" s="24" t="s">
        <v>56</v>
      </c>
      <c r="C37" s="28" t="s">
        <v>47</v>
      </c>
      <c r="D37" s="28">
        <v>0</v>
      </c>
      <c r="E37" s="28">
        <v>0</v>
      </c>
      <c r="F37" s="28">
        <v>651.2</v>
      </c>
      <c r="G37" s="38" t="s">
        <v>51</v>
      </c>
      <c r="H37" s="29" t="s">
        <v>5</v>
      </c>
      <c r="I37" s="29">
        <v>1</v>
      </c>
      <c r="J37" s="29">
        <v>1</v>
      </c>
      <c r="K37" s="29">
        <v>1</v>
      </c>
      <c r="L37" s="29">
        <v>1</v>
      </c>
      <c r="M37" s="29">
        <v>1</v>
      </c>
      <c r="N37" s="1"/>
      <c r="O37" s="1"/>
    </row>
    <row r="38" spans="1:15" ht="71.25" customHeight="1">
      <c r="A38" s="25" t="s">
        <v>32</v>
      </c>
      <c r="B38" s="24" t="s">
        <v>69</v>
      </c>
      <c r="C38" s="39">
        <f>SUM(D38:F38)</f>
        <v>26609.699999999997</v>
      </c>
      <c r="D38" s="39">
        <v>12263.4</v>
      </c>
      <c r="E38" s="39">
        <f>742.9+742.9</f>
        <v>1485.8</v>
      </c>
      <c r="F38" s="39">
        <f>9560.5+3300</f>
        <v>12860.5</v>
      </c>
      <c r="G38" s="37" t="s">
        <v>30</v>
      </c>
      <c r="H38" s="29" t="s">
        <v>131</v>
      </c>
      <c r="I38" s="40">
        <v>10439.4</v>
      </c>
      <c r="J38" s="40">
        <f>3099+50+30+37.5+1309.4+1994</f>
        <v>6519.9</v>
      </c>
      <c r="K38" s="40">
        <v>2203.7</v>
      </c>
      <c r="L38" s="40">
        <v>2203.7</v>
      </c>
      <c r="M38" s="40">
        <v>2203.7</v>
      </c>
      <c r="N38" s="1"/>
      <c r="O38" s="1"/>
    </row>
    <row r="39" spans="1:15" ht="67.5" customHeight="1">
      <c r="A39" s="25" t="s">
        <v>34</v>
      </c>
      <c r="B39" s="37" t="s">
        <v>70</v>
      </c>
      <c r="C39" s="27">
        <f t="shared" si="0"/>
        <v>14189.2</v>
      </c>
      <c r="D39" s="27">
        <v>0</v>
      </c>
      <c r="E39" s="27">
        <v>0</v>
      </c>
      <c r="F39" s="27">
        <v>14189.2</v>
      </c>
      <c r="G39" s="37" t="s">
        <v>53</v>
      </c>
      <c r="H39" s="29" t="s">
        <v>131</v>
      </c>
      <c r="I39" s="25">
        <v>1439</v>
      </c>
      <c r="J39" s="25">
        <v>1617</v>
      </c>
      <c r="K39" s="25">
        <v>1617</v>
      </c>
      <c r="L39" s="25">
        <v>1617</v>
      </c>
      <c r="M39" s="25">
        <v>1617</v>
      </c>
      <c r="N39" s="1"/>
      <c r="O39" s="1"/>
    </row>
    <row r="40" spans="1:16" ht="64.5" customHeight="1">
      <c r="A40" s="20" t="s">
        <v>35</v>
      </c>
      <c r="B40" s="41" t="s">
        <v>112</v>
      </c>
      <c r="C40" s="27">
        <f t="shared" si="0"/>
        <v>25188.2</v>
      </c>
      <c r="D40" s="27">
        <v>0</v>
      </c>
      <c r="E40" s="27">
        <v>0</v>
      </c>
      <c r="F40" s="27">
        <f>24618.7+569.5</f>
        <v>25188.2</v>
      </c>
      <c r="G40" s="38" t="s">
        <v>129</v>
      </c>
      <c r="H40" s="29" t="s">
        <v>94</v>
      </c>
      <c r="I40" s="25">
        <v>1528.9</v>
      </c>
      <c r="J40" s="25">
        <v>3341.3</v>
      </c>
      <c r="K40" s="25">
        <v>0</v>
      </c>
      <c r="L40" s="25">
        <v>0</v>
      </c>
      <c r="M40" s="25">
        <v>0</v>
      </c>
      <c r="N40" s="1"/>
      <c r="O40" s="1"/>
      <c r="P40" s="21"/>
    </row>
    <row r="41" spans="1:15" ht="31.5" customHeight="1">
      <c r="A41" s="20" t="s">
        <v>98</v>
      </c>
      <c r="B41" s="41" t="s">
        <v>99</v>
      </c>
      <c r="C41" s="27">
        <f t="shared" si="0"/>
        <v>200</v>
      </c>
      <c r="D41" s="27">
        <v>0</v>
      </c>
      <c r="E41" s="27">
        <v>0</v>
      </c>
      <c r="F41" s="27">
        <v>200</v>
      </c>
      <c r="G41" s="38" t="s">
        <v>101</v>
      </c>
      <c r="H41" s="29" t="s">
        <v>100</v>
      </c>
      <c r="I41" s="25">
        <v>0</v>
      </c>
      <c r="J41" s="25">
        <v>1</v>
      </c>
      <c r="K41" s="25">
        <v>0</v>
      </c>
      <c r="L41" s="25">
        <v>0</v>
      </c>
      <c r="M41" s="25">
        <v>0</v>
      </c>
      <c r="N41" s="1"/>
      <c r="O41" s="1"/>
    </row>
    <row r="42" spans="1:15" ht="16.5" customHeight="1">
      <c r="A42" s="33"/>
      <c r="B42" s="34" t="s">
        <v>27</v>
      </c>
      <c r="C42" s="35">
        <f>SUM(D42:F42)</f>
        <v>77068.7</v>
      </c>
      <c r="D42" s="35">
        <f>D38</f>
        <v>12263.4</v>
      </c>
      <c r="E42" s="35">
        <f>SUM(E37:E41)</f>
        <v>1485.8</v>
      </c>
      <c r="F42" s="35">
        <f>SUM(F33:F41)</f>
        <v>63319.5</v>
      </c>
      <c r="G42" s="42"/>
      <c r="H42" s="18"/>
      <c r="I42" s="18"/>
      <c r="J42" s="18"/>
      <c r="K42" s="18"/>
      <c r="L42" s="18"/>
      <c r="M42" s="18"/>
      <c r="N42" s="1"/>
      <c r="O42" s="1"/>
    </row>
    <row r="43" spans="1:15" ht="24" customHeight="1">
      <c r="A43" s="43"/>
      <c r="B43" s="78" t="s">
        <v>133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  <c r="N43" s="1"/>
      <c r="O43" s="1"/>
    </row>
    <row r="44" spans="1:15" ht="79.5" customHeight="1">
      <c r="A44" s="29" t="s">
        <v>9</v>
      </c>
      <c r="B44" s="37" t="s">
        <v>89</v>
      </c>
      <c r="C44" s="44">
        <f>F44+E44</f>
        <v>157481.9</v>
      </c>
      <c r="D44" s="44">
        <v>0</v>
      </c>
      <c r="E44" s="44">
        <v>0</v>
      </c>
      <c r="F44" s="44">
        <v>157481.9</v>
      </c>
      <c r="G44" s="38" t="s">
        <v>120</v>
      </c>
      <c r="H44" s="29" t="s">
        <v>131</v>
      </c>
      <c r="I44" s="45">
        <v>288383</v>
      </c>
      <c r="J44" s="45">
        <v>315215.8</v>
      </c>
      <c r="K44" s="45">
        <v>315215.8</v>
      </c>
      <c r="L44" s="45">
        <v>315215.8</v>
      </c>
      <c r="M44" s="45">
        <v>315215.8</v>
      </c>
      <c r="N44" s="1"/>
      <c r="O44" s="1"/>
    </row>
    <row r="45" spans="1:15" ht="29.25" customHeight="1">
      <c r="A45" s="29" t="s">
        <v>11</v>
      </c>
      <c r="B45" s="30" t="s">
        <v>106</v>
      </c>
      <c r="C45" s="28">
        <f>F45+E45</f>
        <v>53</v>
      </c>
      <c r="D45" s="28">
        <v>0</v>
      </c>
      <c r="E45" s="28">
        <v>0</v>
      </c>
      <c r="F45" s="27">
        <v>53</v>
      </c>
      <c r="G45" s="38" t="s">
        <v>52</v>
      </c>
      <c r="H45" s="29" t="s">
        <v>5</v>
      </c>
      <c r="I45" s="46">
        <v>315</v>
      </c>
      <c r="J45" s="46">
        <v>0</v>
      </c>
      <c r="K45" s="46">
        <v>0</v>
      </c>
      <c r="L45" s="46">
        <v>0</v>
      </c>
      <c r="M45" s="46">
        <v>0</v>
      </c>
      <c r="N45" s="1"/>
      <c r="O45" s="1"/>
    </row>
    <row r="46" spans="1:28" s="16" customFormat="1" ht="24" customHeight="1">
      <c r="A46" s="29" t="s">
        <v>57</v>
      </c>
      <c r="B46" s="30" t="s">
        <v>48</v>
      </c>
      <c r="C46" s="28">
        <v>4369.4</v>
      </c>
      <c r="D46" s="28">
        <v>0</v>
      </c>
      <c r="E46" s="28">
        <v>0</v>
      </c>
      <c r="F46" s="28">
        <v>4369.4</v>
      </c>
      <c r="G46" s="38" t="s">
        <v>10</v>
      </c>
      <c r="H46" s="29" t="s">
        <v>90</v>
      </c>
      <c r="I46" s="25">
        <v>892.6</v>
      </c>
      <c r="J46" s="25">
        <v>892.6</v>
      </c>
      <c r="K46" s="25">
        <v>892.6</v>
      </c>
      <c r="L46" s="25">
        <v>892.6</v>
      </c>
      <c r="M46" s="25">
        <v>892.6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15" ht="17.25" customHeight="1">
      <c r="A47" s="33"/>
      <c r="B47" s="34" t="s">
        <v>26</v>
      </c>
      <c r="C47" s="35">
        <f>C46+C45+C44</f>
        <v>161904.3</v>
      </c>
      <c r="D47" s="35">
        <v>0</v>
      </c>
      <c r="E47" s="35">
        <v>0</v>
      </c>
      <c r="F47" s="35">
        <f>SUM(F44:F46)</f>
        <v>161904.3</v>
      </c>
      <c r="G47" s="42"/>
      <c r="H47" s="33"/>
      <c r="I47" s="33"/>
      <c r="J47" s="33"/>
      <c r="K47" s="33"/>
      <c r="L47" s="18"/>
      <c r="M47" s="18"/>
      <c r="N47" s="1"/>
      <c r="O47" s="1"/>
    </row>
    <row r="48" spans="1:15" ht="27.75" customHeight="1">
      <c r="A48" s="43"/>
      <c r="B48" s="78" t="s">
        <v>134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80"/>
      <c r="N48" s="1"/>
      <c r="O48" s="1"/>
    </row>
    <row r="49" spans="1:15" ht="39" customHeight="1">
      <c r="A49" s="63" t="s">
        <v>12</v>
      </c>
      <c r="B49" s="47" t="s">
        <v>42</v>
      </c>
      <c r="C49" s="48">
        <f>SUM(F49)</f>
        <v>37372.2</v>
      </c>
      <c r="D49" s="48">
        <v>0</v>
      </c>
      <c r="E49" s="48">
        <v>0</v>
      </c>
      <c r="F49" s="48">
        <f>35772.2+1600</f>
        <v>37372.2</v>
      </c>
      <c r="G49" s="37" t="s">
        <v>122</v>
      </c>
      <c r="H49" s="29" t="s">
        <v>131</v>
      </c>
      <c r="I49" s="39">
        <v>286513</v>
      </c>
      <c r="J49" s="39">
        <f>286513+381</f>
        <v>286894</v>
      </c>
      <c r="K49" s="39">
        <f>286513+381</f>
        <v>286894</v>
      </c>
      <c r="L49" s="39">
        <f>286513+381</f>
        <v>286894</v>
      </c>
      <c r="M49" s="39">
        <f>286513+381</f>
        <v>286894</v>
      </c>
      <c r="N49" s="1"/>
      <c r="O49" s="1"/>
    </row>
    <row r="50" spans="1:15" ht="36.75" customHeight="1">
      <c r="A50" s="29" t="s">
        <v>13</v>
      </c>
      <c r="B50" s="30" t="s">
        <v>43</v>
      </c>
      <c r="C50" s="44">
        <f>F50</f>
        <v>315</v>
      </c>
      <c r="D50" s="44">
        <v>0</v>
      </c>
      <c r="E50" s="44">
        <v>0</v>
      </c>
      <c r="F50" s="39">
        <v>315</v>
      </c>
      <c r="G50" s="38" t="s">
        <v>29</v>
      </c>
      <c r="H50" s="29" t="s">
        <v>135</v>
      </c>
      <c r="I50" s="39">
        <v>320</v>
      </c>
      <c r="J50" s="39">
        <v>0</v>
      </c>
      <c r="K50" s="39">
        <v>0</v>
      </c>
      <c r="L50" s="39">
        <v>0</v>
      </c>
      <c r="M50" s="39">
        <v>0</v>
      </c>
      <c r="N50" s="1"/>
      <c r="O50" s="1"/>
    </row>
    <row r="51" spans="1:27" s="16" customFormat="1" ht="30.75" customHeight="1">
      <c r="A51" s="100" t="s">
        <v>14</v>
      </c>
      <c r="B51" s="83" t="s">
        <v>54</v>
      </c>
      <c r="C51" s="85">
        <v>6022.9</v>
      </c>
      <c r="D51" s="85">
        <v>0</v>
      </c>
      <c r="E51" s="85">
        <v>0</v>
      </c>
      <c r="F51" s="85">
        <v>6022.9</v>
      </c>
      <c r="G51" s="37" t="s">
        <v>38</v>
      </c>
      <c r="H51" s="29" t="s">
        <v>135</v>
      </c>
      <c r="I51" s="39">
        <v>330</v>
      </c>
      <c r="J51" s="39">
        <v>330</v>
      </c>
      <c r="K51" s="39">
        <v>330</v>
      </c>
      <c r="L51" s="39">
        <v>330</v>
      </c>
      <c r="M51" s="39">
        <v>330</v>
      </c>
      <c r="N51" s="8"/>
      <c r="O51" s="8"/>
      <c r="P51" s="22"/>
      <c r="Q51" s="9" t="s">
        <v>47</v>
      </c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s="16" customFormat="1" ht="30.75" customHeight="1">
      <c r="A52" s="101"/>
      <c r="B52" s="84"/>
      <c r="C52" s="86"/>
      <c r="D52" s="86"/>
      <c r="E52" s="86"/>
      <c r="F52" s="86"/>
      <c r="G52" s="37" t="s">
        <v>71</v>
      </c>
      <c r="H52" s="25" t="s">
        <v>5</v>
      </c>
      <c r="I52" s="51">
        <v>55</v>
      </c>
      <c r="J52" s="51">
        <v>55</v>
      </c>
      <c r="K52" s="51">
        <v>55</v>
      </c>
      <c r="L52" s="51">
        <v>55</v>
      </c>
      <c r="M52" s="51">
        <v>55</v>
      </c>
      <c r="N52" s="8"/>
      <c r="O52" s="8"/>
      <c r="P52" s="22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s="16" customFormat="1" ht="30.75" customHeight="1">
      <c r="A53" s="31" t="s">
        <v>125</v>
      </c>
      <c r="B53" s="49" t="s">
        <v>126</v>
      </c>
      <c r="C53" s="50">
        <v>40</v>
      </c>
      <c r="D53" s="50">
        <v>0</v>
      </c>
      <c r="E53" s="50">
        <v>0</v>
      </c>
      <c r="F53" s="50">
        <v>40</v>
      </c>
      <c r="G53" s="37" t="s">
        <v>111</v>
      </c>
      <c r="H53" s="29" t="s">
        <v>127</v>
      </c>
      <c r="I53" s="51">
        <v>0</v>
      </c>
      <c r="J53" s="51">
        <v>2</v>
      </c>
      <c r="K53" s="51">
        <v>0</v>
      </c>
      <c r="L53" s="51">
        <v>0</v>
      </c>
      <c r="M53" s="51">
        <v>0</v>
      </c>
      <c r="N53" s="8"/>
      <c r="O53" s="8"/>
      <c r="P53" s="22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15" ht="17.25" customHeight="1">
      <c r="A54" s="33"/>
      <c r="B54" s="34" t="s">
        <v>25</v>
      </c>
      <c r="C54" s="52">
        <f>SUM(C49:C53)</f>
        <v>43750.1</v>
      </c>
      <c r="D54" s="52">
        <v>0</v>
      </c>
      <c r="E54" s="52">
        <v>0</v>
      </c>
      <c r="F54" s="52">
        <f>SUM(F49:F53)</f>
        <v>43750.1</v>
      </c>
      <c r="G54" s="42"/>
      <c r="H54" s="33"/>
      <c r="I54" s="53"/>
      <c r="J54" s="53"/>
      <c r="K54" s="53"/>
      <c r="L54" s="53"/>
      <c r="M54" s="53"/>
      <c r="N54" s="1"/>
      <c r="O54" s="1"/>
    </row>
    <row r="55" spans="1:15" ht="25.5" customHeight="1">
      <c r="A55" s="43"/>
      <c r="B55" s="78" t="s">
        <v>136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80"/>
      <c r="N55" s="1"/>
      <c r="O55" s="1"/>
    </row>
    <row r="56" spans="1:27" s="16" customFormat="1" ht="31.5" customHeight="1">
      <c r="A56" s="74" t="s">
        <v>15</v>
      </c>
      <c r="B56" s="83" t="s">
        <v>74</v>
      </c>
      <c r="C56" s="65">
        <f>F56+E56</f>
        <v>57793</v>
      </c>
      <c r="D56" s="65">
        <v>0</v>
      </c>
      <c r="E56" s="65">
        <v>0</v>
      </c>
      <c r="F56" s="65">
        <v>57793</v>
      </c>
      <c r="G56" s="30" t="s">
        <v>141</v>
      </c>
      <c r="H56" s="29" t="s">
        <v>131</v>
      </c>
      <c r="I56" s="28">
        <v>114613</v>
      </c>
      <c r="J56" s="28">
        <f>129462</f>
        <v>129462</v>
      </c>
      <c r="K56" s="28">
        <f>129462+8045</f>
        <v>137507</v>
      </c>
      <c r="L56" s="28">
        <f>129462+8045</f>
        <v>137507</v>
      </c>
      <c r="M56" s="28">
        <f>129462+8045</f>
        <v>137507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15" ht="78" customHeight="1">
      <c r="A57" s="76"/>
      <c r="B57" s="84"/>
      <c r="C57" s="67">
        <f>F57+E57</f>
        <v>0</v>
      </c>
      <c r="D57" s="67"/>
      <c r="E57" s="67"/>
      <c r="F57" s="67"/>
      <c r="G57" s="30" t="s">
        <v>81</v>
      </c>
      <c r="H57" s="29" t="s">
        <v>131</v>
      </c>
      <c r="I57" s="28">
        <v>552561</v>
      </c>
      <c r="J57" s="28">
        <f>567410+8045</f>
        <v>575455</v>
      </c>
      <c r="K57" s="28">
        <v>567410</v>
      </c>
      <c r="L57" s="28">
        <v>567410</v>
      </c>
      <c r="M57" s="28">
        <v>567410</v>
      </c>
      <c r="N57" s="1"/>
      <c r="O57" s="1"/>
    </row>
    <row r="58" spans="1:15" ht="75.75" customHeight="1">
      <c r="A58" s="54" t="s">
        <v>107</v>
      </c>
      <c r="B58" s="30" t="s">
        <v>72</v>
      </c>
      <c r="C58" s="28">
        <f>F58+E58</f>
        <v>500</v>
      </c>
      <c r="D58" s="28">
        <v>0</v>
      </c>
      <c r="E58" s="28">
        <v>0</v>
      </c>
      <c r="F58" s="28">
        <v>500</v>
      </c>
      <c r="G58" s="37" t="s">
        <v>55</v>
      </c>
      <c r="H58" s="29" t="s">
        <v>131</v>
      </c>
      <c r="I58" s="29">
        <v>6873</v>
      </c>
      <c r="J58" s="29">
        <v>0</v>
      </c>
      <c r="K58" s="29">
        <v>0</v>
      </c>
      <c r="L58" s="29">
        <v>0</v>
      </c>
      <c r="M58" s="29">
        <v>0</v>
      </c>
      <c r="N58" s="1"/>
      <c r="O58" s="1"/>
    </row>
    <row r="59" spans="1:15" ht="70.5" customHeight="1">
      <c r="A59" s="29" t="s">
        <v>16</v>
      </c>
      <c r="B59" s="30" t="s">
        <v>45</v>
      </c>
      <c r="C59" s="28">
        <f>F59+E59</f>
        <v>82.2</v>
      </c>
      <c r="D59" s="28">
        <v>0</v>
      </c>
      <c r="E59" s="28">
        <v>0</v>
      </c>
      <c r="F59" s="28">
        <v>82.2</v>
      </c>
      <c r="G59" s="30" t="s">
        <v>46</v>
      </c>
      <c r="H59" s="29" t="s">
        <v>17</v>
      </c>
      <c r="I59" s="54">
        <v>1.8</v>
      </c>
      <c r="J59" s="54">
        <v>6.3</v>
      </c>
      <c r="K59" s="54">
        <v>6.3</v>
      </c>
      <c r="L59" s="54">
        <v>6.3</v>
      </c>
      <c r="M59" s="54">
        <v>6.3</v>
      </c>
      <c r="N59" s="1"/>
      <c r="O59" s="1"/>
    </row>
    <row r="60" spans="1:16" ht="62.25" customHeight="1">
      <c r="A60" s="29" t="s">
        <v>109</v>
      </c>
      <c r="B60" s="30" t="s">
        <v>110</v>
      </c>
      <c r="C60" s="28">
        <f>F60+E60</f>
        <v>42</v>
      </c>
      <c r="D60" s="28">
        <v>0</v>
      </c>
      <c r="E60" s="28">
        <v>0</v>
      </c>
      <c r="F60" s="27">
        <v>42</v>
      </c>
      <c r="G60" s="30" t="s">
        <v>111</v>
      </c>
      <c r="H60" s="29" t="s">
        <v>94</v>
      </c>
      <c r="I60" s="25">
        <v>500</v>
      </c>
      <c r="J60" s="25">
        <v>20000</v>
      </c>
      <c r="K60" s="54">
        <v>0</v>
      </c>
      <c r="L60" s="54">
        <v>0</v>
      </c>
      <c r="M60" s="54">
        <v>0</v>
      </c>
      <c r="N60" s="1"/>
      <c r="O60" s="1"/>
      <c r="P60" s="2" t="s">
        <v>47</v>
      </c>
    </row>
    <row r="61" spans="1:15" ht="17.25" customHeight="1">
      <c r="A61" s="33"/>
      <c r="B61" s="34" t="s">
        <v>24</v>
      </c>
      <c r="C61" s="35">
        <f>SUM(C56:C60)</f>
        <v>58417.2</v>
      </c>
      <c r="D61" s="35">
        <v>0</v>
      </c>
      <c r="E61" s="35">
        <v>0</v>
      </c>
      <c r="F61" s="35">
        <f>SUM(F56:F60)</f>
        <v>58417.2</v>
      </c>
      <c r="G61" s="42"/>
      <c r="H61" s="33"/>
      <c r="I61" s="33"/>
      <c r="J61" s="33"/>
      <c r="K61" s="33"/>
      <c r="L61" s="33"/>
      <c r="M61" s="33"/>
      <c r="N61" s="1"/>
      <c r="O61" s="1"/>
    </row>
    <row r="62" spans="1:15" ht="31.5" customHeight="1">
      <c r="A62" s="23"/>
      <c r="B62" s="78" t="s">
        <v>137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80"/>
      <c r="N62" s="1"/>
      <c r="O62" s="1"/>
    </row>
    <row r="63" spans="1:15" ht="41.25" customHeight="1">
      <c r="A63" s="74" t="s">
        <v>19</v>
      </c>
      <c r="B63" s="72" t="s">
        <v>39</v>
      </c>
      <c r="C63" s="81">
        <f>F63+E63</f>
        <v>1517</v>
      </c>
      <c r="D63" s="81">
        <v>0</v>
      </c>
      <c r="E63" s="81">
        <v>0</v>
      </c>
      <c r="F63" s="81">
        <f>1467+50</f>
        <v>1517</v>
      </c>
      <c r="G63" s="30" t="s">
        <v>91</v>
      </c>
      <c r="H63" s="29" t="s">
        <v>131</v>
      </c>
      <c r="I63" s="29">
        <v>7473</v>
      </c>
      <c r="J63" s="29">
        <v>7473</v>
      </c>
      <c r="K63" s="29">
        <v>7473</v>
      </c>
      <c r="L63" s="29">
        <v>7473</v>
      </c>
      <c r="M63" s="29">
        <v>7473</v>
      </c>
      <c r="N63" s="1"/>
      <c r="O63" s="1"/>
    </row>
    <row r="64" spans="1:15" ht="57" customHeight="1">
      <c r="A64" s="76"/>
      <c r="B64" s="73"/>
      <c r="C64" s="82">
        <f>F64+E64</f>
        <v>0</v>
      </c>
      <c r="D64" s="82"/>
      <c r="E64" s="82"/>
      <c r="F64" s="82"/>
      <c r="G64" s="30" t="s">
        <v>95</v>
      </c>
      <c r="H64" s="29" t="s">
        <v>96</v>
      </c>
      <c r="I64" s="29">
        <v>43</v>
      </c>
      <c r="J64" s="29">
        <v>0</v>
      </c>
      <c r="K64" s="29">
        <v>0</v>
      </c>
      <c r="L64" s="29">
        <v>0</v>
      </c>
      <c r="M64" s="29">
        <v>0</v>
      </c>
      <c r="N64" s="1"/>
      <c r="O64" s="1"/>
    </row>
    <row r="65" spans="1:15" ht="55.5" customHeight="1">
      <c r="A65" s="54" t="s">
        <v>20</v>
      </c>
      <c r="B65" s="30" t="s">
        <v>40</v>
      </c>
      <c r="C65" s="44">
        <f>SUM(F65)</f>
        <v>3712</v>
      </c>
      <c r="D65" s="44">
        <v>0</v>
      </c>
      <c r="E65" s="44">
        <v>0</v>
      </c>
      <c r="F65" s="44">
        <f>3715-3</f>
        <v>3712</v>
      </c>
      <c r="G65" s="38" t="s">
        <v>92</v>
      </c>
      <c r="H65" s="29" t="s">
        <v>131</v>
      </c>
      <c r="I65" s="29">
        <v>2150</v>
      </c>
      <c r="J65" s="29">
        <v>2150</v>
      </c>
      <c r="K65" s="29">
        <v>2150</v>
      </c>
      <c r="L65" s="29">
        <v>2150</v>
      </c>
      <c r="M65" s="29">
        <v>2150</v>
      </c>
      <c r="N65" s="1"/>
      <c r="O65" s="1"/>
    </row>
    <row r="66" spans="1:15" ht="50.25" customHeight="1">
      <c r="A66" s="54" t="s">
        <v>21</v>
      </c>
      <c r="B66" s="30" t="s">
        <v>41</v>
      </c>
      <c r="C66" s="44">
        <f>F66+E66</f>
        <v>2524.9</v>
      </c>
      <c r="D66" s="44">
        <v>0</v>
      </c>
      <c r="E66" s="44">
        <v>0</v>
      </c>
      <c r="F66" s="39">
        <f>2521.9+3</f>
        <v>2524.9</v>
      </c>
      <c r="G66" s="38" t="s">
        <v>18</v>
      </c>
      <c r="H66" s="29" t="s">
        <v>5</v>
      </c>
      <c r="I66" s="29">
        <v>1</v>
      </c>
      <c r="J66" s="29">
        <v>1</v>
      </c>
      <c r="K66" s="29">
        <v>1</v>
      </c>
      <c r="L66" s="29">
        <v>1</v>
      </c>
      <c r="M66" s="29">
        <v>1</v>
      </c>
      <c r="N66" s="1"/>
      <c r="O66" s="1"/>
    </row>
    <row r="67" spans="1:15" ht="17.25" customHeight="1">
      <c r="A67" s="33"/>
      <c r="B67" s="34" t="s">
        <v>23</v>
      </c>
      <c r="C67" s="35">
        <f>SUM(C63:C66)</f>
        <v>7753.9</v>
      </c>
      <c r="D67" s="35">
        <v>0</v>
      </c>
      <c r="E67" s="35">
        <v>0</v>
      </c>
      <c r="F67" s="35">
        <f>SUM(F63:F66)</f>
        <v>7753.9</v>
      </c>
      <c r="G67" s="42"/>
      <c r="H67" s="33"/>
      <c r="I67" s="33"/>
      <c r="J67" s="33"/>
      <c r="K67" s="33"/>
      <c r="L67" s="33"/>
      <c r="M67" s="33"/>
      <c r="N67" s="1"/>
      <c r="O67" s="1"/>
    </row>
    <row r="68" spans="1:15" ht="19.5" customHeight="1">
      <c r="A68" s="93" t="s">
        <v>138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5"/>
      <c r="N68" s="1"/>
      <c r="O68" s="1"/>
    </row>
    <row r="69" spans="1:15" ht="27.75" customHeight="1">
      <c r="A69" s="74" t="s">
        <v>22</v>
      </c>
      <c r="B69" s="72" t="s">
        <v>93</v>
      </c>
      <c r="C69" s="65">
        <f>E69+F69</f>
        <v>33088</v>
      </c>
      <c r="D69" s="65">
        <v>0</v>
      </c>
      <c r="E69" s="65">
        <v>0</v>
      </c>
      <c r="F69" s="65">
        <v>33088</v>
      </c>
      <c r="G69" s="72" t="s">
        <v>36</v>
      </c>
      <c r="H69" s="71" t="s">
        <v>37</v>
      </c>
      <c r="I69" s="71">
        <v>99</v>
      </c>
      <c r="J69" s="71">
        <v>99</v>
      </c>
      <c r="K69" s="71">
        <v>99</v>
      </c>
      <c r="L69" s="71">
        <v>99</v>
      </c>
      <c r="M69" s="71">
        <v>99</v>
      </c>
      <c r="N69" s="1"/>
      <c r="O69" s="1"/>
    </row>
    <row r="70" spans="1:15" ht="23.25" customHeight="1">
      <c r="A70" s="75"/>
      <c r="B70" s="77"/>
      <c r="C70" s="66"/>
      <c r="D70" s="66"/>
      <c r="E70" s="66"/>
      <c r="F70" s="66"/>
      <c r="G70" s="73"/>
      <c r="H70" s="71"/>
      <c r="I70" s="71"/>
      <c r="J70" s="71"/>
      <c r="K70" s="71"/>
      <c r="L70" s="71"/>
      <c r="M70" s="71"/>
      <c r="N70" s="1"/>
      <c r="O70" s="1"/>
    </row>
    <row r="71" spans="1:15" ht="30" customHeight="1">
      <c r="A71" s="76"/>
      <c r="B71" s="73"/>
      <c r="C71" s="67"/>
      <c r="D71" s="67"/>
      <c r="E71" s="67"/>
      <c r="F71" s="67"/>
      <c r="G71" s="55" t="s">
        <v>121</v>
      </c>
      <c r="H71" s="56" t="s">
        <v>90</v>
      </c>
      <c r="I71" s="57">
        <v>43773.4</v>
      </c>
      <c r="J71" s="57">
        <v>44410</v>
      </c>
      <c r="K71" s="57">
        <v>44410</v>
      </c>
      <c r="L71" s="57">
        <v>44410</v>
      </c>
      <c r="M71" s="57">
        <v>44410</v>
      </c>
      <c r="N71" s="1"/>
      <c r="O71" s="1"/>
    </row>
    <row r="72" spans="1:15" ht="31.5" customHeight="1">
      <c r="A72" s="54" t="s">
        <v>59</v>
      </c>
      <c r="B72" s="30" t="s">
        <v>62</v>
      </c>
      <c r="C72" s="27">
        <f>E72+F72</f>
        <v>68667.4</v>
      </c>
      <c r="D72" s="27">
        <v>0</v>
      </c>
      <c r="E72" s="27">
        <v>0</v>
      </c>
      <c r="F72" s="27">
        <v>68667.4</v>
      </c>
      <c r="G72" s="30" t="s">
        <v>61</v>
      </c>
      <c r="H72" s="29" t="s">
        <v>60</v>
      </c>
      <c r="I72" s="28">
        <v>1869023</v>
      </c>
      <c r="J72" s="28">
        <v>1869023</v>
      </c>
      <c r="K72" s="28">
        <v>1869023</v>
      </c>
      <c r="L72" s="28">
        <v>1869023</v>
      </c>
      <c r="M72" s="28">
        <v>1869023</v>
      </c>
      <c r="N72" s="1"/>
      <c r="O72" s="1"/>
    </row>
    <row r="73" spans="1:15" ht="18.75" customHeight="1">
      <c r="A73" s="58"/>
      <c r="B73" s="34" t="s">
        <v>49</v>
      </c>
      <c r="C73" s="35">
        <f>SUM(C69:C72)</f>
        <v>101755.4</v>
      </c>
      <c r="D73" s="35">
        <v>0</v>
      </c>
      <c r="E73" s="35">
        <v>0</v>
      </c>
      <c r="F73" s="35">
        <f>SUM(F69:F72)</f>
        <v>101755.4</v>
      </c>
      <c r="G73" s="42"/>
      <c r="H73" s="33"/>
      <c r="I73" s="33"/>
      <c r="J73" s="33"/>
      <c r="K73" s="33"/>
      <c r="L73" s="33"/>
      <c r="M73" s="33"/>
      <c r="N73" s="1"/>
      <c r="O73" s="1"/>
    </row>
    <row r="74" spans="1:15" ht="18.75" customHeight="1">
      <c r="A74" s="68" t="s">
        <v>142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70"/>
      <c r="N74" s="1"/>
      <c r="O74" s="1"/>
    </row>
    <row r="75" spans="1:15" ht="30" customHeight="1">
      <c r="A75" s="25" t="s">
        <v>143</v>
      </c>
      <c r="B75" s="24" t="s">
        <v>145</v>
      </c>
      <c r="C75" s="64">
        <v>1000</v>
      </c>
      <c r="D75" s="64">
        <v>0</v>
      </c>
      <c r="E75" s="64">
        <v>0</v>
      </c>
      <c r="F75" s="64">
        <v>1000</v>
      </c>
      <c r="G75" s="37" t="s">
        <v>147</v>
      </c>
      <c r="H75" s="29" t="s">
        <v>131</v>
      </c>
      <c r="I75" s="25">
        <v>0</v>
      </c>
      <c r="J75" s="25">
        <v>418.75</v>
      </c>
      <c r="K75" s="25">
        <v>0</v>
      </c>
      <c r="L75" s="25">
        <v>0</v>
      </c>
      <c r="M75" s="25">
        <v>0</v>
      </c>
      <c r="N75" s="1"/>
      <c r="O75" s="1"/>
    </row>
    <row r="76" spans="1:15" ht="42.75" customHeight="1">
      <c r="A76" s="25" t="s">
        <v>144</v>
      </c>
      <c r="B76" s="24" t="s">
        <v>146</v>
      </c>
      <c r="C76" s="64">
        <v>87.5</v>
      </c>
      <c r="D76" s="64">
        <v>0</v>
      </c>
      <c r="E76" s="64">
        <v>0</v>
      </c>
      <c r="F76" s="64">
        <v>87.5</v>
      </c>
      <c r="G76" s="37" t="s">
        <v>101</v>
      </c>
      <c r="H76" s="25" t="s">
        <v>5</v>
      </c>
      <c r="I76" s="25">
        <v>0</v>
      </c>
      <c r="J76" s="25">
        <v>5</v>
      </c>
      <c r="K76" s="25">
        <v>0</v>
      </c>
      <c r="L76" s="25">
        <v>0</v>
      </c>
      <c r="M76" s="25">
        <v>0</v>
      </c>
      <c r="N76" s="1"/>
      <c r="O76" s="1"/>
    </row>
    <row r="77" spans="1:15" ht="18.75" customHeight="1">
      <c r="A77" s="58"/>
      <c r="B77" s="34" t="s">
        <v>148</v>
      </c>
      <c r="C77" s="35">
        <f>SUM(C75:C76)</f>
        <v>1087.5</v>
      </c>
      <c r="D77" s="35">
        <f>SUM(D75:D76)</f>
        <v>0</v>
      </c>
      <c r="E77" s="35">
        <f>SUM(E75:E76)</f>
        <v>0</v>
      </c>
      <c r="F77" s="35">
        <f>SUM(F75:F76)</f>
        <v>1087.5</v>
      </c>
      <c r="G77" s="42"/>
      <c r="H77" s="33"/>
      <c r="I77" s="33"/>
      <c r="J77" s="33"/>
      <c r="K77" s="33"/>
      <c r="L77" s="33"/>
      <c r="M77" s="33"/>
      <c r="N77" s="1"/>
      <c r="O77" s="1"/>
    </row>
    <row r="78" spans="1:15" ht="38.25" customHeight="1">
      <c r="A78" s="59"/>
      <c r="B78" s="60" t="s">
        <v>8</v>
      </c>
      <c r="C78" s="61">
        <f>SUM(C31+C42+C47+C54+C61+C67+C73+C77)</f>
        <v>531924.7999999999</v>
      </c>
      <c r="D78" s="61">
        <f>D42</f>
        <v>12263.4</v>
      </c>
      <c r="E78" s="61">
        <f>SUM(E31+E42+E54+E61+E67+E73)</f>
        <v>1485.8</v>
      </c>
      <c r="F78" s="61">
        <f>SUM(F31+F42+F47+F54+F61+F67+F73+F77)</f>
        <v>518175.6</v>
      </c>
      <c r="G78" s="59"/>
      <c r="H78" s="59"/>
      <c r="I78" s="59"/>
      <c r="J78" s="59"/>
      <c r="K78" s="59"/>
      <c r="L78" s="59"/>
      <c r="M78" s="59"/>
      <c r="N78" s="1"/>
      <c r="O78" s="1"/>
    </row>
  </sheetData>
  <sheetProtection/>
  <mergeCells count="87">
    <mergeCell ref="C12:F13"/>
    <mergeCell ref="A9:M9"/>
    <mergeCell ref="A10:M10"/>
    <mergeCell ref="E27:E28"/>
    <mergeCell ref="E14:E15"/>
    <mergeCell ref="B21:B23"/>
    <mergeCell ref="C24:C25"/>
    <mergeCell ref="D24:D25"/>
    <mergeCell ref="B12:B15"/>
    <mergeCell ref="D27:D28"/>
    <mergeCell ref="C27:C28"/>
    <mergeCell ref="A21:A23"/>
    <mergeCell ref="A32:M32"/>
    <mergeCell ref="F33:F36"/>
    <mergeCell ref="A24:A25"/>
    <mergeCell ref="F27:F28"/>
    <mergeCell ref="J1:M7"/>
    <mergeCell ref="F21:F23"/>
    <mergeCell ref="C21:C23"/>
    <mergeCell ref="K13:K15"/>
    <mergeCell ref="M13:M15"/>
    <mergeCell ref="A51:A52"/>
    <mergeCell ref="A27:A28"/>
    <mergeCell ref="E29:E30"/>
    <mergeCell ref="A33:A36"/>
    <mergeCell ref="B33:B36"/>
    <mergeCell ref="C33:C36"/>
    <mergeCell ref="E33:E36"/>
    <mergeCell ref="D33:D36"/>
    <mergeCell ref="B27:B28"/>
    <mergeCell ref="J13:J15"/>
    <mergeCell ref="A68:M68"/>
    <mergeCell ref="D29:D30"/>
    <mergeCell ref="C29:C30"/>
    <mergeCell ref="B29:B30"/>
    <mergeCell ref="A29:A30"/>
    <mergeCell ref="B43:M43"/>
    <mergeCell ref="B55:M55"/>
    <mergeCell ref="A56:A57"/>
    <mergeCell ref="B48:M48"/>
    <mergeCell ref="C14:C15"/>
    <mergeCell ref="H12:H15"/>
    <mergeCell ref="A17:M17"/>
    <mergeCell ref="A12:A15"/>
    <mergeCell ref="I12:M12"/>
    <mergeCell ref="F14:F15"/>
    <mergeCell ref="I13:I15"/>
    <mergeCell ref="L13:L15"/>
    <mergeCell ref="G12:G15"/>
    <mergeCell ref="D14:D15"/>
    <mergeCell ref="F56:F57"/>
    <mergeCell ref="D21:D23"/>
    <mergeCell ref="B24:B25"/>
    <mergeCell ref="E21:E23"/>
    <mergeCell ref="F24:F25"/>
    <mergeCell ref="E24:E25"/>
    <mergeCell ref="F29:F30"/>
    <mergeCell ref="F63:F64"/>
    <mergeCell ref="B51:B52"/>
    <mergeCell ref="C51:C52"/>
    <mergeCell ref="D51:D52"/>
    <mergeCell ref="E51:E52"/>
    <mergeCell ref="F51:F52"/>
    <mergeCell ref="B56:B57"/>
    <mergeCell ref="C56:C57"/>
    <mergeCell ref="D56:D57"/>
    <mergeCell ref="E56:E57"/>
    <mergeCell ref="H69:H70"/>
    <mergeCell ref="I69:I70"/>
    <mergeCell ref="A69:A71"/>
    <mergeCell ref="B69:B71"/>
    <mergeCell ref="B62:M62"/>
    <mergeCell ref="A63:A64"/>
    <mergeCell ref="B63:B64"/>
    <mergeCell ref="C63:C64"/>
    <mergeCell ref="D63:D64"/>
    <mergeCell ref="E63:E64"/>
    <mergeCell ref="C69:C71"/>
    <mergeCell ref="D69:D71"/>
    <mergeCell ref="E69:E71"/>
    <mergeCell ref="F69:F71"/>
    <mergeCell ref="A74:M74"/>
    <mergeCell ref="J69:J70"/>
    <mergeCell ref="K69:K70"/>
    <mergeCell ref="L69:L70"/>
    <mergeCell ref="M69:M70"/>
    <mergeCell ref="G69:G70"/>
  </mergeCells>
  <printOptions horizontalCentered="1"/>
  <pageMargins left="0.3937007874015748" right="0.3937007874015748" top="0.7086614173228347" bottom="0.3937007874015748" header="0.7874015748031497" footer="0.3937007874015748"/>
  <pageSetup fitToHeight="3" horizontalDpi="600" verticalDpi="600" orientation="landscape" paperSize="9" scale="80" r:id="rId1"/>
  <rowBreaks count="1" manualBreakCount="1">
    <brk id="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2018-02-15T12:02:06Z</cp:lastPrinted>
  <dcterms:created xsi:type="dcterms:W3CDTF">1996-10-08T23:32:33Z</dcterms:created>
  <dcterms:modified xsi:type="dcterms:W3CDTF">2018-03-12T12:25:57Z</dcterms:modified>
  <cp:category/>
  <cp:version/>
  <cp:contentType/>
  <cp:contentStatus/>
</cp:coreProperties>
</file>